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Emla\Desktop\"/>
    </mc:Choice>
  </mc:AlternateContent>
  <xr:revisionPtr revIDLastSave="0" documentId="8_{344B8356-5914-4D80-8B53-609BBDF070F2}" xr6:coauthVersionLast="45" xr6:coauthVersionMax="45" xr10:uidLastSave="{00000000-0000-0000-0000-000000000000}"/>
  <workbookProtection workbookAlgorithmName="SHA-512" workbookHashValue="Njh09cQ7sUhhaXrDVv5Gq4K5ACA81IIXpJgQyHNW9IRkcGd1Y87ouUlYoqMb9EW74ct6+KOapetV4yE5166HvQ==" workbookSaltValue="ps8SlwX1ZvBH/8fXVVph2A==" workbookSpinCount="100000" lockStructure="1"/>
  <bookViews>
    <workbookView xWindow="6330" yWindow="1770" windowWidth="28800" windowHeight="15435" xr2:uid="{00000000-000D-0000-FFFF-FFFF00000000}"/>
  </bookViews>
  <sheets>
    <sheet name="Application Data" sheetId="1" r:id="rId1"/>
    <sheet name="Main Dimens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" l="1"/>
  <c r="B15" i="1" l="1"/>
  <c r="C13" i="1"/>
  <c r="C14" i="1"/>
  <c r="C15" i="1"/>
  <c r="E17" i="1"/>
  <c r="C22" i="1"/>
  <c r="E22" i="1"/>
  <c r="E44" i="1"/>
  <c r="E43" i="1"/>
  <c r="E50" i="1"/>
  <c r="E51" i="1"/>
  <c r="E52" i="1"/>
  <c r="E32" i="1"/>
  <c r="E42" i="1"/>
  <c r="E41" i="1"/>
  <c r="E40" i="1"/>
  <c r="E39" i="1"/>
  <c r="E57" i="1" l="1"/>
  <c r="E61" i="1"/>
  <c r="E62" i="1"/>
  <c r="E63" i="1"/>
  <c r="E64" i="1"/>
  <c r="E65" i="1"/>
  <c r="E66" i="1"/>
  <c r="E67" i="1"/>
  <c r="E36" i="1"/>
  <c r="B72" i="1"/>
  <c r="F72" i="1"/>
  <c r="H77" i="1"/>
  <c r="H78" i="1"/>
  <c r="H86" i="1"/>
  <c r="E102" i="1"/>
  <c r="L29" i="1" l="1"/>
  <c r="L27" i="1"/>
  <c r="M29" i="1"/>
  <c r="G25" i="1" l="1"/>
  <c r="M27" i="1" l="1"/>
  <c r="M26" i="1" l="1"/>
  <c r="M25" i="1"/>
  <c r="M24" i="1"/>
  <c r="L26" i="1"/>
  <c r="L25" i="1"/>
  <c r="L24" i="1"/>
  <c r="M30" i="1" l="1"/>
  <c r="L30" i="1"/>
  <c r="L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Lindberg Jani</author>
    <author>Kuivaniemi Arto</author>
  </authors>
  <commentList>
    <comment ref="A32" authorId="0" shapeId="0" xr:uid="{361D3E6C-60B2-404A-928B-44D3BE9FF629}">
      <text>
        <r>
          <rPr>
            <b/>
            <sz val="9"/>
            <color indexed="81"/>
            <rFont val="Tahoma"/>
            <family val="2"/>
          </rPr>
          <t>See sheet "Main Dimensions"</t>
        </r>
      </text>
    </comment>
    <comment ref="A36" authorId="1" shapeId="0" xr:uid="{E391A0C8-1996-41C8-972A-01B28FF2E12A}">
      <text>
        <r>
          <rPr>
            <b/>
            <sz val="9"/>
            <color indexed="81"/>
            <rFont val="Tahoma"/>
            <family val="2"/>
          </rPr>
          <t>See sheet "Main Dimensions"</t>
        </r>
      </text>
    </comment>
    <comment ref="A39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Kuivaniemi Arto:</t>
        </r>
        <r>
          <rPr>
            <sz val="9"/>
            <color indexed="81"/>
            <rFont val="Tahoma"/>
            <family val="2"/>
          </rPr>
          <t xml:space="preserve">
[-] when decreasing ground clearanse
[+] when increasing ground clearance
</t>
        </r>
      </text>
    </comment>
    <comment ref="A4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Kuivaniemi Arto:</t>
        </r>
        <r>
          <rPr>
            <sz val="9"/>
            <color indexed="81"/>
            <rFont val="Tahoma"/>
            <family val="2"/>
          </rPr>
          <t xml:space="preserve">
[-] when decreasing ground clearanse
[+] when increasing ground clearance</t>
        </r>
      </text>
    </comment>
    <comment ref="A41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Kuivaniemi Arto:</t>
        </r>
        <r>
          <rPr>
            <sz val="9"/>
            <color indexed="81"/>
            <rFont val="Tahoma"/>
            <family val="2"/>
          </rPr>
          <t xml:space="preserve">
[-] when decreasing ground clearanse
[+] when increasing ground clearance</t>
        </r>
      </text>
    </comment>
    <comment ref="A4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Kuivaniemi Arto:</t>
        </r>
        <r>
          <rPr>
            <sz val="9"/>
            <color indexed="81"/>
            <rFont val="Tahoma"/>
            <family val="2"/>
          </rPr>
          <t xml:space="preserve">
[-] when decreasing ground clearanse
[+] when increasing ground clearance</t>
        </r>
      </text>
    </comment>
    <comment ref="A52" authorId="0" shapeId="0" xr:uid="{B702E2F6-3F6D-44CE-AF28-379B43C695F5}">
      <text>
        <r>
          <rPr>
            <b/>
            <sz val="9"/>
            <color indexed="81"/>
            <rFont val="Tahoma"/>
            <family val="2"/>
          </rPr>
          <t xml:space="preserve">See sheet "Main Dimensions"
</t>
        </r>
      </text>
    </comment>
  </commentList>
</comments>
</file>

<file path=xl/sharedStrings.xml><?xml version="1.0" encoding="utf-8"?>
<sst xmlns="http://schemas.openxmlformats.org/spreadsheetml/2006/main" count="158" uniqueCount="145">
  <si>
    <t>APPLICATION  DATA  SHEET</t>
  </si>
  <si>
    <t>Type of Application:</t>
  </si>
  <si>
    <t>%:</t>
  </si>
  <si>
    <t>Vehicle Manufacturer:</t>
  </si>
  <si>
    <t>Vehicle Model:</t>
  </si>
  <si>
    <t>ENGINE:</t>
  </si>
  <si>
    <t>@ RPM</t>
  </si>
  <si>
    <t>Torque:</t>
  </si>
  <si>
    <t>Lowest Gear:</t>
  </si>
  <si>
    <t>Highest Gear:</t>
  </si>
  <si>
    <t>TORQUE CONVERTOR:</t>
  </si>
  <si>
    <t>Stall Ratio:</t>
  </si>
  <si>
    <t>TRANSFER CASE:</t>
  </si>
  <si>
    <t>Drive(Y/N):</t>
  </si>
  <si>
    <t>Steering(Y/N):</t>
  </si>
  <si>
    <t>ADDITIONAL INFORMATION:</t>
  </si>
  <si>
    <t>Completed By:</t>
  </si>
  <si>
    <t>Title:</t>
  </si>
  <si>
    <t>Date:</t>
  </si>
  <si>
    <t>Annual Volume:</t>
  </si>
  <si>
    <t>Coil</t>
  </si>
  <si>
    <t>Air</t>
  </si>
  <si>
    <t>Military</t>
  </si>
  <si>
    <t>Units</t>
  </si>
  <si>
    <t>Metric</t>
  </si>
  <si>
    <t>Imperial</t>
  </si>
  <si>
    <t>Y</t>
  </si>
  <si>
    <t>N</t>
  </si>
  <si>
    <t>1 akseli</t>
  </si>
  <si>
    <t>2 akseli</t>
  </si>
  <si>
    <t>3 akseli</t>
  </si>
  <si>
    <t>4 akseli</t>
  </si>
  <si>
    <t>Single</t>
  </si>
  <si>
    <t>Dual</t>
  </si>
  <si>
    <t>Annual Distance:</t>
  </si>
  <si>
    <t>Brake Type:</t>
  </si>
  <si>
    <t>Power:</t>
  </si>
  <si>
    <t>Make and Model:</t>
  </si>
  <si>
    <t>6 akseli</t>
  </si>
  <si>
    <t>Max. Braking power</t>
  </si>
  <si>
    <t>Suspension:</t>
  </si>
  <si>
    <t>RETARDER:</t>
  </si>
  <si>
    <t>USE:</t>
  </si>
  <si>
    <t>AXLES:</t>
  </si>
  <si>
    <t>Manual</t>
  </si>
  <si>
    <t>Automatic</t>
  </si>
  <si>
    <t>Axle Load:</t>
  </si>
  <si>
    <t>Tire Size:</t>
  </si>
  <si>
    <t>Max Brake System Operating Pressure:</t>
  </si>
  <si>
    <t>Gravity Center Height:</t>
  </si>
  <si>
    <t>GC Distance From First Axle:</t>
  </si>
  <si>
    <t>Max. RPM</t>
  </si>
  <si>
    <t>Torque Limitation:</t>
  </si>
  <si>
    <t>Max. Braking Torque at Prop Shaft</t>
  </si>
  <si>
    <t>Manual or Automatic:</t>
  </si>
  <si>
    <t>GEARBOX:</t>
  </si>
  <si>
    <t>Max. Output Torque:</t>
  </si>
  <si>
    <t>Fill Information</t>
  </si>
  <si>
    <t>Optional Information</t>
  </si>
  <si>
    <t>Mining</t>
  </si>
  <si>
    <t>Oil Field</t>
  </si>
  <si>
    <t>Road Train</t>
  </si>
  <si>
    <t>Industrial Application</t>
  </si>
  <si>
    <t>AUXILIARY TRANSMISSION:</t>
  </si>
  <si>
    <t>Terminal Tractor</t>
  </si>
  <si>
    <t>Forestry</t>
  </si>
  <si>
    <t>Agriculture</t>
  </si>
  <si>
    <t>Earth Moving</t>
  </si>
  <si>
    <t>Heavy Haul</t>
  </si>
  <si>
    <t>BRAKES:</t>
  </si>
  <si>
    <t>TIRE/RIM:</t>
  </si>
  <si>
    <t>CW</t>
  </si>
  <si>
    <t>CCW</t>
  </si>
  <si>
    <t>Other(type in)</t>
  </si>
  <si>
    <t>Drop-Down List</t>
  </si>
  <si>
    <t>Paved/Smooth Road:</t>
  </si>
  <si>
    <t>Unpaved Road:</t>
  </si>
  <si>
    <t>Rough Road:</t>
  </si>
  <si>
    <t>Off-Road:</t>
  </si>
  <si>
    <t>Most Severe Grade:</t>
  </si>
  <si>
    <t>Max Speed:</t>
  </si>
  <si>
    <t>Max Grade %:</t>
  </si>
  <si>
    <t>Duty Cycle:</t>
  </si>
  <si>
    <t>Serial/Chassis Number:</t>
  </si>
  <si>
    <t>Chassis Type:</t>
  </si>
  <si>
    <t>End Customer/Location:</t>
  </si>
  <si>
    <t>Torque Distribution Front/Rear:</t>
  </si>
  <si>
    <t>Hydropneumatic</t>
  </si>
  <si>
    <t>Double wishbone</t>
  </si>
  <si>
    <t>Trailing arm</t>
  </si>
  <si>
    <t>Other (type in)</t>
  </si>
  <si>
    <t>Wheelbase 1st and 2nd axle:</t>
  </si>
  <si>
    <t>Wheelbase 2nd and 3rd axle:</t>
  </si>
  <si>
    <t>Wheelbase 3rd and 4th axle:</t>
  </si>
  <si>
    <t>Wheelbase 4th and 5th axle:</t>
  </si>
  <si>
    <t>Hyd. Disc</t>
  </si>
  <si>
    <t>Air over hyd. Disc</t>
  </si>
  <si>
    <t>Pneumatic Disc</t>
  </si>
  <si>
    <t>Wheel Offset (+/-)</t>
  </si>
  <si>
    <t>Track:</t>
  </si>
  <si>
    <t>[°]</t>
  </si>
  <si>
    <t>Differential</t>
  </si>
  <si>
    <t>Transfer case</t>
  </si>
  <si>
    <t>Service brake</t>
  </si>
  <si>
    <t>Displacement [l]:</t>
  </si>
  <si>
    <t>Prop shaft</t>
  </si>
  <si>
    <t>[C°]</t>
  </si>
  <si>
    <t>Differential (Y/N):</t>
  </si>
  <si>
    <t>Differential Lock (Y/N):</t>
  </si>
  <si>
    <t xml:space="preserve"> Total Wheelbase:</t>
  </si>
  <si>
    <t>Ambient Temperature min/max:</t>
  </si>
  <si>
    <t>First Set Date Required :</t>
  </si>
  <si>
    <t>Suspension Type:</t>
  </si>
  <si>
    <t>1st</t>
  </si>
  <si>
    <t>2nd</t>
  </si>
  <si>
    <t>3rd</t>
  </si>
  <si>
    <t>4th</t>
  </si>
  <si>
    <t>5th</t>
  </si>
  <si>
    <t>Turn Angle inner/outer:</t>
  </si>
  <si>
    <t>OTHER INFORMATION / REQUIREMENTS:</t>
  </si>
  <si>
    <t>Ambhibious vehicle (Y/N):</t>
  </si>
  <si>
    <t>VEHICLE INFORMATION:</t>
  </si>
  <si>
    <t>Max. Bumb relative to nominal:</t>
  </si>
  <si>
    <t>Max. Rebound relative to nominal:</t>
  </si>
  <si>
    <t>CTI (Y/N):</t>
  </si>
  <si>
    <t>Parking Brake Location:</t>
  </si>
  <si>
    <t>[%]</t>
  </si>
  <si>
    <t>Location:</t>
  </si>
  <si>
    <r>
      <t>GENERAL AXLE INFORMATION</t>
    </r>
    <r>
      <rPr>
        <b/>
        <sz val="8"/>
        <color theme="1"/>
        <rFont val="Calibri"/>
        <family val="2"/>
        <scheme val="minor"/>
      </rPr>
      <t xml:space="preserve"> (equal to each axle)</t>
    </r>
    <r>
      <rPr>
        <b/>
        <sz val="11"/>
        <color theme="1"/>
        <rFont val="Calibri"/>
        <family val="2"/>
        <scheme val="minor"/>
      </rPr>
      <t>:</t>
    </r>
  </si>
  <si>
    <t>Static Loaded Radius [SLR]:</t>
  </si>
  <si>
    <r>
      <t>Dynamic Rolling Radius [R</t>
    </r>
    <r>
      <rPr>
        <sz val="8"/>
        <color theme="1"/>
        <rFont val="Calibri"/>
        <family val="2"/>
        <scheme val="minor"/>
      </rPr>
      <t>dyn</t>
    </r>
    <r>
      <rPr>
        <sz val="11"/>
        <color theme="1"/>
        <rFont val="Calibri"/>
        <family val="2"/>
        <scheme val="minor"/>
      </rPr>
      <t>] :</t>
    </r>
  </si>
  <si>
    <t>Max. Overall width:</t>
  </si>
  <si>
    <t>Load carrying capacity:</t>
  </si>
  <si>
    <t>HMS Stages 1. relative to nominal (+/-):</t>
  </si>
  <si>
    <t>HMS stages (number):</t>
  </si>
  <si>
    <t>HMS Stages 2. relative to nominal (+/-):</t>
  </si>
  <si>
    <t>HMS Stages 3. relative to nominal (+/-):</t>
  </si>
  <si>
    <t>HMS Stages 4. relative to nominal (+/-):</t>
  </si>
  <si>
    <t>Unladen Vehicle Weight:</t>
  </si>
  <si>
    <t>Laden Vehicle Weight:</t>
  </si>
  <si>
    <t>Suspension Supplier if selected:</t>
  </si>
  <si>
    <t>Requested Axle Drive Line overall Ratio:</t>
  </si>
  <si>
    <t>Ground Clearance under diff. in nominal position:</t>
  </si>
  <si>
    <t>Height management system /HMS (Y/N):</t>
  </si>
  <si>
    <r>
      <t xml:space="preserve">Template 32699 Rev.B </t>
    </r>
    <r>
      <rPr>
        <sz val="6"/>
        <rFont val="Calibri"/>
        <family val="2"/>
        <scheme val="minor"/>
      </rPr>
      <t>(updated 17.8.2020 NIAH)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</si>
</sst>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0" fontId="5" fillId="2" borderId="7" xfId="0" applyFont="1" applyFill="1" applyBorder="1" applyProtection="1">
      <protection locked="0"/>
    </xf>
    <xf numFmtId="0" fontId="1" fillId="0" borderId="0" xfId="1" applyProtection="1">
      <protection locked="0"/>
    </xf>
    <xf numFmtId="0" fontId="8" fillId="0" borderId="0" xfId="0" applyFont="1" applyAlignment="1">
      <alignment horizontal="left" shrinkToFi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5" borderId="0" xfId="0" applyFill="1"/>
    <xf numFmtId="0" fontId="2" fillId="4" borderId="1" xfId="0" applyFont="1" applyFill="1" applyBorder="1" applyAlignment="1" applyProtection="1">
      <alignment horizontal="center" shrinkToFit="1"/>
      <protection locked="0"/>
    </xf>
    <xf numFmtId="0" fontId="0" fillId="5" borderId="0" xfId="0" applyFill="1" applyProtection="1">
      <protection locked="0"/>
    </xf>
    <xf numFmtId="0" fontId="8" fillId="0" borderId="0" xfId="0" applyFont="1"/>
    <xf numFmtId="0" fontId="2" fillId="3" borderId="1" xfId="0" applyFont="1" applyFill="1" applyBorder="1" applyProtection="1">
      <protection locked="0"/>
    </xf>
    <xf numFmtId="0" fontId="0" fillId="0" borderId="0" xfId="0" applyAlignment="1">
      <alignment horizontal="right"/>
    </xf>
    <xf numFmtId="0" fontId="10" fillId="0" borderId="0" xfId="0" applyFont="1"/>
    <xf numFmtId="0" fontId="0" fillId="0" borderId="6" xfId="0" applyBorder="1" applyAlignment="1">
      <alignment horizontal="right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left"/>
    </xf>
    <xf numFmtId="0" fontId="2" fillId="3" borderId="11" xfId="0" applyFont="1" applyFill="1" applyBorder="1" applyAlignment="1" applyProtection="1">
      <alignment horizontal="center" shrinkToFit="1"/>
      <protection locked="0"/>
    </xf>
    <xf numFmtId="0" fontId="2" fillId="3" borderId="1" xfId="0" applyFont="1" applyFill="1" applyBorder="1" applyAlignment="1" applyProtection="1">
      <alignment horizontal="center" shrinkToFi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14" fontId="2" fillId="2" borderId="11" xfId="0" applyNumberFormat="1" applyFont="1" applyFill="1" applyBorder="1" applyAlignment="1" applyProtection="1">
      <alignment horizontal="center"/>
      <protection locked="0"/>
    </xf>
    <xf numFmtId="14" fontId="2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2" borderId="11" xfId="0" applyFont="1" applyFill="1" applyBorder="1" applyAlignment="1" applyProtection="1">
      <alignment horizontal="center" shrinkToFit="1"/>
      <protection locked="0"/>
    </xf>
    <xf numFmtId="0" fontId="2" fillId="2" borderId="12" xfId="0" applyFont="1" applyFill="1" applyBorder="1" applyAlignment="1" applyProtection="1">
      <alignment horizontal="center" shrinkToFit="1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right" shrinkToFit="1"/>
    </xf>
    <xf numFmtId="0" fontId="8" fillId="0" borderId="6" xfId="0" applyFont="1" applyBorder="1" applyAlignment="1">
      <alignment horizontal="right" shrinkToFit="1"/>
    </xf>
    <xf numFmtId="0" fontId="2" fillId="2" borderId="13" xfId="0" applyFont="1" applyFill="1" applyBorder="1" applyAlignment="1" applyProtection="1">
      <alignment horizontal="center" shrinkToFit="1"/>
      <protection locked="0"/>
    </xf>
    <xf numFmtId="0" fontId="2" fillId="4" borderId="11" xfId="0" applyFont="1" applyFill="1" applyBorder="1" applyAlignment="1" applyProtection="1">
      <alignment horizontal="center" shrinkToFit="1"/>
      <protection locked="0"/>
    </xf>
    <xf numFmtId="0" fontId="2" fillId="4" borderId="13" xfId="0" applyFont="1" applyFill="1" applyBorder="1" applyAlignment="1" applyProtection="1">
      <alignment horizontal="center" shrinkToFit="1"/>
      <protection locked="0"/>
    </xf>
    <xf numFmtId="0" fontId="2" fillId="4" borderId="12" xfId="0" applyFont="1" applyFill="1" applyBorder="1" applyAlignment="1" applyProtection="1">
      <alignment horizontal="center" shrinkToFi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shrinkToFit="1"/>
      <protection locked="0"/>
    </xf>
    <xf numFmtId="0" fontId="3" fillId="0" borderId="0" xfId="0" applyFont="1" applyAlignment="1">
      <alignment horizontal="center" vertical="top"/>
    </xf>
    <xf numFmtId="0" fontId="2" fillId="3" borderId="1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3" borderId="0" xfId="0" applyFill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1009650</xdr:colOff>
      <xdr:row>20</xdr:row>
      <xdr:rowOff>19050</xdr:rowOff>
    </xdr:from>
    <xdr:to>
      <xdr:col>2</xdr:col>
      <xdr:colOff>1476375</xdr:colOff>
      <xdr:row>20</xdr:row>
      <xdr:rowOff>219075</xdr:rowOff>
    </xdr:to>
    <xdr:sp macro="" textlink="">
      <xdr:nvSpPr>
        <xdr:cNvPr id="3" name="Teksti 24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38600" y="2876550"/>
          <a:ext cx="466725" cy="200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(km/h)</a:t>
          </a:r>
        </a:p>
      </xdr:txBody>
    </xdr:sp>
    <xdr:clientData/>
  </xdr:twoCellAnchor>
  <xdr:twoCellAnchor>
    <xdr:from>
      <xdr:col>4</xdr:col>
      <xdr:colOff>1009650</xdr:colOff>
      <xdr:row>20</xdr:row>
      <xdr:rowOff>19050</xdr:rowOff>
    </xdr:from>
    <xdr:to>
      <xdr:col>4</xdr:col>
      <xdr:colOff>1476375</xdr:colOff>
      <xdr:row>20</xdr:row>
      <xdr:rowOff>219075</xdr:rowOff>
    </xdr:to>
    <xdr:sp macro="" textlink="">
      <xdr:nvSpPr>
        <xdr:cNvPr id="10" name="Teksti 243">
          <a:extLst>
            <a:ext uri="{FF2B5EF4-FFF2-40B4-BE49-F238E27FC236}">
              <a16:creationId xmlns:a16="http://schemas.microsoft.com/office/drawing/2014/main" id="{C7FC328A-C360-459C-B53A-4EB7B73D8807}"/>
            </a:ext>
          </a:extLst>
        </xdr:cNvPr>
        <xdr:cNvSpPr txBox="1">
          <a:spLocks noChangeArrowheads="1"/>
        </xdr:cNvSpPr>
      </xdr:nvSpPr>
      <xdr:spPr bwMode="auto">
        <a:xfrm>
          <a:off x="3102952" y="3067050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(km/h)</a:t>
          </a:r>
        </a:p>
      </xdr:txBody>
    </xdr:sp>
    <xdr:clientData/>
  </xdr:twoCellAnchor>
  <xdr:twoCellAnchor>
    <xdr:from>
      <xdr:col>4</xdr:col>
      <xdr:colOff>1009650</xdr:colOff>
      <xdr:row>14</xdr:row>
      <xdr:rowOff>19050</xdr:rowOff>
    </xdr:from>
    <xdr:to>
      <xdr:col>4</xdr:col>
      <xdr:colOff>1476375</xdr:colOff>
      <xdr:row>14</xdr:row>
      <xdr:rowOff>219075</xdr:rowOff>
    </xdr:to>
    <xdr:sp macro="" textlink="">
      <xdr:nvSpPr>
        <xdr:cNvPr id="14" name="Teksti 243">
          <a:extLst>
            <a:ext uri="{FF2B5EF4-FFF2-40B4-BE49-F238E27FC236}">
              <a16:creationId xmlns:a16="http://schemas.microsoft.com/office/drawing/2014/main" id="{D22DB713-F8AD-4C07-8C27-71A99905F845}"/>
            </a:ext>
          </a:extLst>
        </xdr:cNvPr>
        <xdr:cNvSpPr txBox="1">
          <a:spLocks noChangeArrowheads="1"/>
        </xdr:cNvSpPr>
      </xdr:nvSpPr>
      <xdr:spPr bwMode="auto">
        <a:xfrm>
          <a:off x="4539029" y="3067050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(km/h)</a:t>
          </a:r>
        </a:p>
      </xdr:txBody>
    </xdr:sp>
    <xdr:clientData/>
  </xdr:twoCellAnchor>
  <xdr:twoCellAnchor>
    <xdr:from>
      <xdr:col>5</xdr:col>
      <xdr:colOff>1009650</xdr:colOff>
      <xdr:row>92</xdr:row>
      <xdr:rowOff>19050</xdr:rowOff>
    </xdr:from>
    <xdr:to>
      <xdr:col>5</xdr:col>
      <xdr:colOff>1476375</xdr:colOff>
      <xdr:row>92</xdr:row>
      <xdr:rowOff>219075</xdr:rowOff>
    </xdr:to>
    <xdr:sp macro="" textlink="">
      <xdr:nvSpPr>
        <xdr:cNvPr id="15" name="Teksti 243">
          <a:extLst>
            <a:ext uri="{FF2B5EF4-FFF2-40B4-BE49-F238E27FC236}">
              <a16:creationId xmlns:a16="http://schemas.microsoft.com/office/drawing/2014/main" id="{4780E4A5-AC51-4E4C-90D9-A97F603EB4DA}"/>
            </a:ext>
          </a:extLst>
        </xdr:cNvPr>
        <xdr:cNvSpPr txBox="1">
          <a:spLocks noChangeArrowheads="1"/>
        </xdr:cNvSpPr>
      </xdr:nvSpPr>
      <xdr:spPr bwMode="auto">
        <a:xfrm>
          <a:off x="3102952" y="3067050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(km/h)</a:t>
          </a:r>
        </a:p>
      </xdr:txBody>
    </xdr:sp>
    <xdr:clientData/>
  </xdr:twoCellAnchor>
  <xdr:twoCellAnchor>
    <xdr:from>
      <xdr:col>0</xdr:col>
      <xdr:colOff>58616</xdr:colOff>
      <xdr:row>2</xdr:row>
      <xdr:rowOff>36635</xdr:rowOff>
    </xdr:from>
    <xdr:to>
      <xdr:col>1</xdr:col>
      <xdr:colOff>39566</xdr:colOff>
      <xdr:row>3</xdr:row>
      <xdr:rowOff>189035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C64079A3-9A6B-4DFD-BA4D-0EB175303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6" y="417635"/>
          <a:ext cx="1512277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1009650</xdr:colOff>
      <xdr:row>20</xdr:row>
      <xdr:rowOff>19050</xdr:rowOff>
    </xdr:from>
    <xdr:to>
      <xdr:col>4</xdr:col>
      <xdr:colOff>1476375</xdr:colOff>
      <xdr:row>20</xdr:row>
      <xdr:rowOff>219075</xdr:rowOff>
    </xdr:to>
    <xdr:sp macro="" textlink="">
      <xdr:nvSpPr>
        <xdr:cNvPr id="16" name="Teksti 243">
          <a:extLst>
            <a:ext uri="{FF2B5EF4-FFF2-40B4-BE49-F238E27FC236}">
              <a16:creationId xmlns:a16="http://schemas.microsoft.com/office/drawing/2014/main" id="{47A0E6EA-5C0E-4CCA-9E50-6F87DAB58CD2}"/>
            </a:ext>
          </a:extLst>
        </xdr:cNvPr>
        <xdr:cNvSpPr txBox="1">
          <a:spLocks noChangeArrowheads="1"/>
        </xdr:cNvSpPr>
      </xdr:nvSpPr>
      <xdr:spPr bwMode="auto">
        <a:xfrm>
          <a:off x="4547821" y="2114550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(km/h)</a:t>
          </a:r>
        </a:p>
      </xdr:txBody>
    </xdr:sp>
    <xdr:clientData/>
  </xdr:twoCellAnchor>
  <xdr:twoCellAnchor>
    <xdr:from>
      <xdr:col>5</xdr:col>
      <xdr:colOff>1009650</xdr:colOff>
      <xdr:row>101</xdr:row>
      <xdr:rowOff>19050</xdr:rowOff>
    </xdr:from>
    <xdr:to>
      <xdr:col>5</xdr:col>
      <xdr:colOff>1476375</xdr:colOff>
      <xdr:row>101</xdr:row>
      <xdr:rowOff>219075</xdr:rowOff>
    </xdr:to>
    <xdr:sp macro="" textlink="">
      <xdr:nvSpPr>
        <xdr:cNvPr id="18" name="Teksti 243">
          <a:extLst>
            <a:ext uri="{FF2B5EF4-FFF2-40B4-BE49-F238E27FC236}">
              <a16:creationId xmlns:a16="http://schemas.microsoft.com/office/drawing/2014/main" id="{04EF83DA-F191-4237-B081-40116D883CE4}"/>
            </a:ext>
          </a:extLst>
        </xdr:cNvPr>
        <xdr:cNvSpPr txBox="1">
          <a:spLocks noChangeArrowheads="1"/>
        </xdr:cNvSpPr>
      </xdr:nvSpPr>
      <xdr:spPr bwMode="auto">
        <a:xfrm>
          <a:off x="4844612" y="17203464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(km/h)</a:t>
          </a:r>
        </a:p>
      </xdr:txBody>
    </xdr:sp>
    <xdr:clientData/>
  </xdr:twoCellAnchor>
  <xdr:twoCellAnchor>
    <xdr:from>
      <xdr:col>2</xdr:col>
      <xdr:colOff>1009650</xdr:colOff>
      <xdr:row>21</xdr:row>
      <xdr:rowOff>19050</xdr:rowOff>
    </xdr:from>
    <xdr:to>
      <xdr:col>2</xdr:col>
      <xdr:colOff>1476375</xdr:colOff>
      <xdr:row>21</xdr:row>
      <xdr:rowOff>219075</xdr:rowOff>
    </xdr:to>
    <xdr:sp macro="" textlink="">
      <xdr:nvSpPr>
        <xdr:cNvPr id="24" name="Teksti 243">
          <a:extLst>
            <a:ext uri="{FF2B5EF4-FFF2-40B4-BE49-F238E27FC236}">
              <a16:creationId xmlns:a16="http://schemas.microsoft.com/office/drawing/2014/main" id="{E3EBB228-CB52-45C7-8D94-1F2E54792694}"/>
            </a:ext>
          </a:extLst>
        </xdr:cNvPr>
        <xdr:cNvSpPr txBox="1">
          <a:spLocks noChangeArrowheads="1"/>
        </xdr:cNvSpPr>
      </xdr:nvSpPr>
      <xdr:spPr bwMode="auto">
        <a:xfrm>
          <a:off x="4333875" y="3638550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(km/h)</a:t>
          </a:r>
        </a:p>
      </xdr:txBody>
    </xdr:sp>
    <xdr:clientData/>
  </xdr:twoCellAnchor>
  <xdr:twoCellAnchor>
    <xdr:from>
      <xdr:col>1</xdr:col>
      <xdr:colOff>14288</xdr:colOff>
      <xdr:row>20</xdr:row>
      <xdr:rowOff>223837</xdr:rowOff>
    </xdr:from>
    <xdr:to>
      <xdr:col>1</xdr:col>
      <xdr:colOff>500063</xdr:colOff>
      <xdr:row>22</xdr:row>
      <xdr:rowOff>23812</xdr:rowOff>
    </xdr:to>
    <xdr:sp macro="" textlink="">
      <xdr:nvSpPr>
        <xdr:cNvPr id="25" name="Text Box 1287">
          <a:extLst>
            <a:ext uri="{FF2B5EF4-FFF2-40B4-BE49-F238E27FC236}">
              <a16:creationId xmlns:a16="http://schemas.microsoft.com/office/drawing/2014/main" id="{CB9B0C9E-8E30-4DBD-B7DD-771139935A55}"/>
            </a:ext>
          </a:extLst>
        </xdr:cNvPr>
        <xdr:cNvSpPr txBox="1">
          <a:spLocks noChangeArrowheads="1"/>
        </xdr:cNvSpPr>
      </xdr:nvSpPr>
      <xdr:spPr bwMode="auto">
        <a:xfrm>
          <a:off x="3014663" y="3624262"/>
          <a:ext cx="485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length:</a:t>
          </a:r>
        </a:p>
      </xdr:txBody>
    </xdr:sp>
    <xdr:clientData/>
  </xdr:twoCellAnchor>
  <xdr:twoCellAnchor>
    <xdr:from>
      <xdr:col>6</xdr:col>
      <xdr:colOff>446314</xdr:colOff>
      <xdr:row>21</xdr:row>
      <xdr:rowOff>0</xdr:rowOff>
    </xdr:from>
    <xdr:to>
      <xdr:col>7</xdr:col>
      <xdr:colOff>273503</xdr:colOff>
      <xdr:row>22</xdr:row>
      <xdr:rowOff>19050</xdr:rowOff>
    </xdr:to>
    <xdr:sp macro="" textlink="">
      <xdr:nvSpPr>
        <xdr:cNvPr id="26" name="Text Box 1287">
          <a:extLst>
            <a:ext uri="{FF2B5EF4-FFF2-40B4-BE49-F238E27FC236}">
              <a16:creationId xmlns:a16="http://schemas.microsoft.com/office/drawing/2014/main" id="{789D8579-8953-4C5D-AEF8-AE8DB233B512}"/>
            </a:ext>
          </a:extLst>
        </xdr:cNvPr>
        <xdr:cNvSpPr txBox="1">
          <a:spLocks noChangeArrowheads="1"/>
        </xdr:cNvSpPr>
      </xdr:nvSpPr>
      <xdr:spPr bwMode="auto">
        <a:xfrm>
          <a:off x="6780439" y="3619500"/>
          <a:ext cx="493939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(%)</a:t>
          </a:r>
        </a:p>
      </xdr:txBody>
    </xdr:sp>
    <xdr:clientData/>
  </xdr:twoCellAnchor>
  <xdr:twoCellAnchor>
    <xdr:from>
      <xdr:col>4</xdr:col>
      <xdr:colOff>1009650</xdr:colOff>
      <xdr:row>21</xdr:row>
      <xdr:rowOff>19050</xdr:rowOff>
    </xdr:from>
    <xdr:to>
      <xdr:col>4</xdr:col>
      <xdr:colOff>1476375</xdr:colOff>
      <xdr:row>21</xdr:row>
      <xdr:rowOff>219075</xdr:rowOff>
    </xdr:to>
    <xdr:sp macro="" textlink="">
      <xdr:nvSpPr>
        <xdr:cNvPr id="27" name="Teksti 243">
          <a:extLst>
            <a:ext uri="{FF2B5EF4-FFF2-40B4-BE49-F238E27FC236}">
              <a16:creationId xmlns:a16="http://schemas.microsoft.com/office/drawing/2014/main" id="{DF5490B8-878F-4CB2-A90F-08AA26EEE00F}"/>
            </a:ext>
          </a:extLst>
        </xdr:cNvPr>
        <xdr:cNvSpPr txBox="1">
          <a:spLocks noChangeArrowheads="1"/>
        </xdr:cNvSpPr>
      </xdr:nvSpPr>
      <xdr:spPr bwMode="auto">
        <a:xfrm>
          <a:off x="5667375" y="3638550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(km/h)</a:t>
          </a:r>
        </a:p>
      </xdr:txBody>
    </xdr:sp>
    <xdr:clientData/>
  </xdr:twoCellAnchor>
  <xdr:twoCellAnchor>
    <xdr:from>
      <xdr:col>4</xdr:col>
      <xdr:colOff>1009650</xdr:colOff>
      <xdr:row>16</xdr:row>
      <xdr:rowOff>19050</xdr:rowOff>
    </xdr:from>
    <xdr:to>
      <xdr:col>4</xdr:col>
      <xdr:colOff>1476375</xdr:colOff>
      <xdr:row>16</xdr:row>
      <xdr:rowOff>219075</xdr:rowOff>
    </xdr:to>
    <xdr:sp macro="" textlink="">
      <xdr:nvSpPr>
        <xdr:cNvPr id="28" name="Teksti 243">
          <a:extLst>
            <a:ext uri="{FF2B5EF4-FFF2-40B4-BE49-F238E27FC236}">
              <a16:creationId xmlns:a16="http://schemas.microsoft.com/office/drawing/2014/main" id="{62B4AB95-99BC-4868-A124-265B59B15986}"/>
            </a:ext>
          </a:extLst>
        </xdr:cNvPr>
        <xdr:cNvSpPr txBox="1">
          <a:spLocks noChangeArrowheads="1"/>
        </xdr:cNvSpPr>
      </xdr:nvSpPr>
      <xdr:spPr bwMode="auto">
        <a:xfrm>
          <a:off x="5667375" y="2686050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(km/h)</a:t>
          </a:r>
        </a:p>
      </xdr:txBody>
    </xdr:sp>
    <xdr:clientData/>
  </xdr:twoCellAnchor>
  <xdr:twoCellAnchor>
    <xdr:from>
      <xdr:col>4</xdr:col>
      <xdr:colOff>1009650</xdr:colOff>
      <xdr:row>21</xdr:row>
      <xdr:rowOff>19050</xdr:rowOff>
    </xdr:from>
    <xdr:to>
      <xdr:col>4</xdr:col>
      <xdr:colOff>1476375</xdr:colOff>
      <xdr:row>21</xdr:row>
      <xdr:rowOff>219075</xdr:rowOff>
    </xdr:to>
    <xdr:sp macro="" textlink="">
      <xdr:nvSpPr>
        <xdr:cNvPr id="29" name="Teksti 243">
          <a:extLst>
            <a:ext uri="{FF2B5EF4-FFF2-40B4-BE49-F238E27FC236}">
              <a16:creationId xmlns:a16="http://schemas.microsoft.com/office/drawing/2014/main" id="{238A4D6F-7B0F-48FA-BBA9-124FE349B22E}"/>
            </a:ext>
          </a:extLst>
        </xdr:cNvPr>
        <xdr:cNvSpPr txBox="1">
          <a:spLocks noChangeArrowheads="1"/>
        </xdr:cNvSpPr>
      </xdr:nvSpPr>
      <xdr:spPr bwMode="auto">
        <a:xfrm>
          <a:off x="5667375" y="3638550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(km/h)</a:t>
          </a:r>
        </a:p>
      </xdr:txBody>
    </xdr:sp>
    <xdr:clientData/>
  </xdr:twoCellAnchor>
  <xdr:twoCellAnchor editAs="oneCell">
    <xdr:from>
      <xdr:col>0</xdr:col>
      <xdr:colOff>714375</xdr:colOff>
      <xdr:row>4</xdr:row>
      <xdr:rowOff>0</xdr:rowOff>
    </xdr:from>
    <xdr:to>
      <xdr:col>0</xdr:col>
      <xdr:colOff>2362200</xdr:colOff>
      <xdr:row>6</xdr:row>
      <xdr:rowOff>30956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69796B-4BC0-440F-92F2-9A8406379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762000"/>
          <a:ext cx="1647825" cy="411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58</xdr:row>
      <xdr:rowOff>0</xdr:rowOff>
    </xdr:from>
    <xdr:to>
      <xdr:col>2</xdr:col>
      <xdr:colOff>304800</xdr:colOff>
      <xdr:row>59</xdr:row>
      <xdr:rowOff>114300</xdr:rowOff>
    </xdr:to>
    <xdr:sp macro="" textlink="">
      <xdr:nvSpPr>
        <xdr:cNvPr id="2049" name="AutoShape 1" descr="Kuvahaun tulos haulle wheel offset">
          <a:extLst>
            <a:ext uri="{FF2B5EF4-FFF2-40B4-BE49-F238E27FC236}">
              <a16:creationId xmlns:a16="http://schemas.microsoft.com/office/drawing/2014/main" id="{FC0924DD-3D0D-49FA-9E28-ABBFD5D4E276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304800</xdr:colOff>
      <xdr:row>59</xdr:row>
      <xdr:rowOff>114300</xdr:rowOff>
    </xdr:to>
    <xdr:sp macro="" textlink="">
      <xdr:nvSpPr>
        <xdr:cNvPr id="2050" name="AutoShape 2" descr="Kuvahaun tulos haulle wheel offset">
          <a:extLst>
            <a:ext uri="{FF2B5EF4-FFF2-40B4-BE49-F238E27FC236}">
              <a16:creationId xmlns:a16="http://schemas.microsoft.com/office/drawing/2014/main" id="{A417562E-E06E-4DE5-9772-1D0623CCE5F4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304800</xdr:colOff>
      <xdr:row>59</xdr:row>
      <xdr:rowOff>114300</xdr:rowOff>
    </xdr:to>
    <xdr:sp macro="" textlink="">
      <xdr:nvSpPr>
        <xdr:cNvPr id="2051" name="AutoShape 3" descr="Kuvahaun tulos haulle wheel offset">
          <a:extLst>
            <a:ext uri="{FF2B5EF4-FFF2-40B4-BE49-F238E27FC236}">
              <a16:creationId xmlns:a16="http://schemas.microsoft.com/office/drawing/2014/main" id="{9354051E-8413-4B1C-9234-29B04C80FE75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104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163286</xdr:colOff>
      <xdr:row>0</xdr:row>
      <xdr:rowOff>136071</xdr:rowOff>
    </xdr:from>
    <xdr:to>
      <xdr:col>20</xdr:col>
      <xdr:colOff>135514</xdr:colOff>
      <xdr:row>29</xdr:row>
      <xdr:rowOff>54428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08B8FD9-8E3B-4C59-9826-656400FCC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136071"/>
          <a:ext cx="12218657" cy="5442857"/>
        </a:xfrm>
        <a:prstGeom prst="rect">
          <a:avLst/>
        </a:prstGeom>
      </xdr:spPr>
    </xdr:pic>
    <xdr:clientData/>
  </xdr:twoCellAnchor>
  <xdr:twoCellAnchor editAs="oneCell">
    <xdr:from>
      <xdr:col>4</xdr:col>
      <xdr:colOff>517072</xdr:colOff>
      <xdr:row>31</xdr:row>
      <xdr:rowOff>95250</xdr:rowOff>
    </xdr:from>
    <xdr:to>
      <xdr:col>20</xdr:col>
      <xdr:colOff>134213</xdr:colOff>
      <xdr:row>60</xdr:row>
      <xdr:rowOff>57702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C5A2FFE-8E63-4981-883D-0CE0E6531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6358" y="6000750"/>
          <a:ext cx="9414284" cy="5486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21"/>
  <sheetViews>
    <sheetView showGridLines="0" tabSelected="1" zoomScaleNormal="100" workbookViewId="0">
      <selection activeCell="I14" sqref="I14"/>
    </sheetView>
  </sheetViews>
  <sheetFormatPr defaultRowHeight="15" x14ac:dyDescent="0.25"/>
  <cols>
    <col min="1" max="1" width="45" bestFit="1" customWidth="1"/>
    <col min="2" max="7" width="10" customWidth="1"/>
    <col min="8" max="8" width="5" customWidth="1"/>
    <col min="9" max="9" width="16.5703125" customWidth="1"/>
    <col min="10" max="10" width="17.42578125" hidden="1" customWidth="1"/>
    <col min="11" max="11" width="11.140625" hidden="1" customWidth="1"/>
    <col min="12" max="12" width="16" hidden="1" customWidth="1"/>
    <col min="13" max="13" width="25.85546875" hidden="1" customWidth="1"/>
    <col min="14" max="14" width="7.7109375" hidden="1" customWidth="1"/>
    <col min="17" max="19" width="0" hidden="1" customWidth="1"/>
  </cols>
  <sheetData>
    <row r="1" spans="1:19" ht="15" customHeight="1" x14ac:dyDescent="0.25">
      <c r="A1" s="70" t="s">
        <v>0</v>
      </c>
      <c r="B1" s="70"/>
      <c r="C1" s="70"/>
      <c r="D1" s="70"/>
      <c r="E1" s="70"/>
    </row>
    <row r="2" spans="1:19" ht="15" customHeight="1" x14ac:dyDescent="0.25">
      <c r="A2" s="70"/>
      <c r="B2" s="70"/>
      <c r="C2" s="70"/>
      <c r="D2" s="70"/>
      <c r="E2" s="70"/>
      <c r="F2" s="74" t="s">
        <v>57</v>
      </c>
      <c r="G2" s="74"/>
    </row>
    <row r="3" spans="1:19" ht="15" customHeight="1" x14ac:dyDescent="0.35">
      <c r="A3" s="2"/>
      <c r="C3" s="3"/>
      <c r="D3" s="4"/>
      <c r="F3" s="75" t="s">
        <v>74</v>
      </c>
      <c r="G3" s="75"/>
    </row>
    <row r="4" spans="1:19" ht="15" customHeight="1" x14ac:dyDescent="0.35">
      <c r="A4" s="2"/>
      <c r="C4" s="3"/>
      <c r="D4" s="4"/>
      <c r="F4" s="76" t="s">
        <v>58</v>
      </c>
      <c r="G4" s="76"/>
    </row>
    <row r="5" spans="1:19" ht="15" customHeight="1" x14ac:dyDescent="0.35">
      <c r="A5" s="2"/>
      <c r="C5" s="3"/>
      <c r="D5" s="4"/>
    </row>
    <row r="6" spans="1:19" ht="15" customHeight="1" x14ac:dyDescent="0.35">
      <c r="A6" s="2"/>
      <c r="C6" s="3"/>
      <c r="D6" s="4"/>
    </row>
    <row r="7" spans="1:19" ht="15" customHeight="1" x14ac:dyDescent="0.25">
      <c r="A7" s="5" t="s">
        <v>144</v>
      </c>
      <c r="B7" s="6"/>
      <c r="C7" s="3"/>
      <c r="D7" s="7"/>
      <c r="F7" t="s">
        <v>23</v>
      </c>
      <c r="G7" s="17" t="s">
        <v>24</v>
      </c>
      <c r="L7" t="s">
        <v>24</v>
      </c>
    </row>
    <row r="8" spans="1:19" x14ac:dyDescent="0.25">
      <c r="A8" s="8"/>
      <c r="B8" s="6"/>
      <c r="C8" s="3"/>
      <c r="D8" s="6"/>
      <c r="L8" t="s">
        <v>25</v>
      </c>
    </row>
    <row r="9" spans="1:19" x14ac:dyDescent="0.25">
      <c r="A9" s="13" t="s">
        <v>3</v>
      </c>
      <c r="B9" s="69"/>
      <c r="C9" s="69"/>
      <c r="D9" s="55" t="s">
        <v>85</v>
      </c>
      <c r="E9" s="56"/>
      <c r="F9" s="68"/>
      <c r="G9" s="68"/>
    </row>
    <row r="10" spans="1:19" x14ac:dyDescent="0.25">
      <c r="A10" s="13" t="s">
        <v>4</v>
      </c>
      <c r="B10" s="72"/>
      <c r="C10" s="73"/>
      <c r="D10" s="55" t="s">
        <v>1</v>
      </c>
      <c r="E10" s="56"/>
      <c r="F10" s="71"/>
      <c r="G10" s="71"/>
    </row>
    <row r="11" spans="1:19" x14ac:dyDescent="0.25">
      <c r="A11" s="13" t="s">
        <v>83</v>
      </c>
      <c r="B11" s="53"/>
      <c r="C11" s="53"/>
      <c r="D11" s="55" t="s">
        <v>82</v>
      </c>
      <c r="E11" s="56"/>
      <c r="F11" s="54"/>
      <c r="G11" s="54"/>
      <c r="N11" t="s">
        <v>68</v>
      </c>
    </row>
    <row r="12" spans="1:19" x14ac:dyDescent="0.25">
      <c r="E12" s="28" t="s">
        <v>84</v>
      </c>
      <c r="F12" s="68"/>
      <c r="G12" s="68"/>
      <c r="N12" t="s">
        <v>22</v>
      </c>
    </row>
    <row r="13" spans="1:19" x14ac:dyDescent="0.25">
      <c r="A13" s="26" t="s">
        <v>138</v>
      </c>
      <c r="B13" s="20"/>
      <c r="C13" t="str">
        <f>IF($G$7="Metric","[kg]","[lbs]")</f>
        <v>[kg]</v>
      </c>
      <c r="N13" t="s">
        <v>64</v>
      </c>
    </row>
    <row r="14" spans="1:19" x14ac:dyDescent="0.25">
      <c r="A14" s="26" t="s">
        <v>139</v>
      </c>
      <c r="B14" s="20"/>
      <c r="C14" t="str">
        <f t="shared" ref="C14:C15" si="0">IF($G$7="Metric","[kg]","[lbs]")</f>
        <v>[kg]</v>
      </c>
      <c r="N14" t="s">
        <v>62</v>
      </c>
      <c r="S14" s="1"/>
    </row>
    <row r="15" spans="1:19" x14ac:dyDescent="0.25">
      <c r="A15" s="26" t="s">
        <v>132</v>
      </c>
      <c r="B15">
        <f>B14-B13</f>
        <v>0</v>
      </c>
      <c r="C15" t="str">
        <f t="shared" si="0"/>
        <v>[kg]</v>
      </c>
      <c r="F15" s="67"/>
      <c r="G15" s="67"/>
      <c r="N15" t="s">
        <v>59</v>
      </c>
    </row>
    <row r="16" spans="1:19" x14ac:dyDescent="0.25">
      <c r="N16" t="s">
        <v>60</v>
      </c>
    </row>
    <row r="17" spans="1:14" x14ac:dyDescent="0.25">
      <c r="A17" s="16" t="s">
        <v>42</v>
      </c>
      <c r="B17" s="49" t="s">
        <v>2</v>
      </c>
      <c r="C17" s="49"/>
      <c r="D17" t="s">
        <v>80</v>
      </c>
      <c r="E17" t="str">
        <f>IF($G$7="Metric","[km/h]","[mph]")</f>
        <v>[km/h]</v>
      </c>
      <c r="F17" s="67" t="s">
        <v>81</v>
      </c>
      <c r="G17" s="67"/>
      <c r="N17" t="s">
        <v>61</v>
      </c>
    </row>
    <row r="18" spans="1:14" x14ac:dyDescent="0.25">
      <c r="A18" s="13" t="s">
        <v>75</v>
      </c>
      <c r="B18" s="63"/>
      <c r="C18" s="64"/>
      <c r="D18" s="65"/>
      <c r="E18" s="66"/>
      <c r="F18" s="63"/>
      <c r="G18" s="64"/>
      <c r="N18" t="s">
        <v>65</v>
      </c>
    </row>
    <row r="19" spans="1:14" x14ac:dyDescent="0.25">
      <c r="A19" s="14" t="s">
        <v>76</v>
      </c>
      <c r="B19" s="63"/>
      <c r="C19" s="64"/>
      <c r="D19" s="65"/>
      <c r="E19" s="66"/>
      <c r="F19" s="63"/>
      <c r="G19" s="64"/>
      <c r="N19" t="s">
        <v>66</v>
      </c>
    </row>
    <row r="20" spans="1:14" x14ac:dyDescent="0.25">
      <c r="A20" s="14" t="s">
        <v>77</v>
      </c>
      <c r="B20" s="63"/>
      <c r="C20" s="64"/>
      <c r="D20" s="65"/>
      <c r="E20" s="66"/>
      <c r="F20" s="63"/>
      <c r="G20" s="64"/>
      <c r="N20" t="s">
        <v>67</v>
      </c>
    </row>
    <row r="21" spans="1:14" x14ac:dyDescent="0.25">
      <c r="A21" s="14" t="s">
        <v>78</v>
      </c>
      <c r="B21" s="63"/>
      <c r="C21" s="64"/>
      <c r="D21" s="65"/>
      <c r="E21" s="66"/>
      <c r="F21" s="63"/>
      <c r="G21" s="64"/>
      <c r="N21" t="s">
        <v>73</v>
      </c>
    </row>
    <row r="22" spans="1:14" x14ac:dyDescent="0.25">
      <c r="A22" s="15" t="s">
        <v>79</v>
      </c>
      <c r="B22" s="10"/>
      <c r="C22" t="str">
        <f>IF($G$7="Metric","[m]","[mile]")</f>
        <v>[m]</v>
      </c>
      <c r="D22" s="11"/>
      <c r="E22" t="str">
        <f>IF($G$7="Metric","[km/h]","[mph]")</f>
        <v>[km/h]</v>
      </c>
      <c r="F22" s="61"/>
      <c r="G22" s="62"/>
      <c r="L22" t="s">
        <v>26</v>
      </c>
      <c r="M22" t="s">
        <v>32</v>
      </c>
    </row>
    <row r="23" spans="1:14" x14ac:dyDescent="0.25">
      <c r="L23" t="s">
        <v>27</v>
      </c>
      <c r="M23" t="s">
        <v>33</v>
      </c>
    </row>
    <row r="24" spans="1:14" x14ac:dyDescent="0.25">
      <c r="A24" s="29" t="s">
        <v>43</v>
      </c>
      <c r="B24" s="22" t="s">
        <v>113</v>
      </c>
      <c r="C24" s="22" t="s">
        <v>114</v>
      </c>
      <c r="D24" s="22" t="s">
        <v>115</v>
      </c>
      <c r="E24" s="22" t="s">
        <v>116</v>
      </c>
      <c r="F24" s="22" t="s">
        <v>117</v>
      </c>
      <c r="K24" t="s">
        <v>28</v>
      </c>
      <c r="L24">
        <f>IF(B25&gt;=1,1,0)</f>
        <v>0</v>
      </c>
      <c r="M24">
        <f>IF(B26="Y",1,0)</f>
        <v>0</v>
      </c>
    </row>
    <row r="25" spans="1:14" x14ac:dyDescent="0.25">
      <c r="A25" t="s">
        <v>46</v>
      </c>
      <c r="B25" s="18"/>
      <c r="C25" s="18"/>
      <c r="D25" s="18"/>
      <c r="E25" s="18"/>
      <c r="F25" s="18"/>
      <c r="G25" t="str">
        <f>IF(G7="Metric","[kg]","[lbs]")</f>
        <v>[kg]</v>
      </c>
      <c r="K25" t="s">
        <v>29</v>
      </c>
      <c r="L25">
        <f>IF(C25&gt;=1,1,0)</f>
        <v>0</v>
      </c>
      <c r="M25">
        <f>IF(C26="Y",1,0)</f>
        <v>0</v>
      </c>
    </row>
    <row r="26" spans="1:14" x14ac:dyDescent="0.25">
      <c r="A26" t="s">
        <v>13</v>
      </c>
      <c r="B26" s="17"/>
      <c r="C26" s="17"/>
      <c r="D26" s="17"/>
      <c r="E26" s="17"/>
      <c r="F26" s="17"/>
      <c r="K26" t="s">
        <v>30</v>
      </c>
      <c r="L26">
        <f>IF(D25&gt;=1,1,0)</f>
        <v>0</v>
      </c>
      <c r="M26">
        <f>IF(D26="Y",1,0)</f>
        <v>0</v>
      </c>
    </row>
    <row r="27" spans="1:14" x14ac:dyDescent="0.25">
      <c r="A27" t="s">
        <v>14</v>
      </c>
      <c r="B27" s="17"/>
      <c r="C27" s="17"/>
      <c r="D27" s="17"/>
      <c r="E27" s="17"/>
      <c r="F27" s="17"/>
      <c r="K27" t="s">
        <v>31</v>
      </c>
      <c r="L27">
        <f>IF(E25&gt;=1,1,0)</f>
        <v>0</v>
      </c>
      <c r="M27">
        <f>IF(E26="Y",1,0)</f>
        <v>0</v>
      </c>
    </row>
    <row r="28" spans="1:14" x14ac:dyDescent="0.25">
      <c r="A28" s="26" t="s">
        <v>112</v>
      </c>
      <c r="B28" s="33"/>
      <c r="C28" s="34"/>
      <c r="D28" s="34"/>
      <c r="E28" s="34"/>
      <c r="F28" s="34"/>
    </row>
    <row r="29" spans="1:14" x14ac:dyDescent="0.25">
      <c r="A29" t="s">
        <v>118</v>
      </c>
      <c r="B29" s="18"/>
      <c r="C29" s="18"/>
      <c r="D29" s="18"/>
      <c r="E29" s="18"/>
      <c r="F29" s="18"/>
      <c r="G29" t="s">
        <v>100</v>
      </c>
      <c r="K29" t="s">
        <v>38</v>
      </c>
      <c r="L29" t="e">
        <f>IF(#REF!&gt;=1,1,0)</f>
        <v>#REF!</v>
      </c>
      <c r="M29" t="e">
        <f>IF(#REF!="Y",1,0)</f>
        <v>#REF!</v>
      </c>
    </row>
    <row r="30" spans="1:14" x14ac:dyDescent="0.25">
      <c r="L30" t="e">
        <f>SUM(L24:L29)*2</f>
        <v>#REF!</v>
      </c>
      <c r="M30" t="e">
        <f>SUM(M24:M29)*2</f>
        <v>#REF!</v>
      </c>
    </row>
    <row r="31" spans="1:14" x14ac:dyDescent="0.25">
      <c r="A31" s="1" t="s">
        <v>128</v>
      </c>
      <c r="L31" t="e">
        <f>CONCATENATE(L30,"x",M30)</f>
        <v>#REF!</v>
      </c>
    </row>
    <row r="32" spans="1:14" x14ac:dyDescent="0.25">
      <c r="A32" s="26" t="s">
        <v>99</v>
      </c>
      <c r="B32" s="22"/>
      <c r="C32" s="22"/>
      <c r="D32" s="18"/>
      <c r="E32" t="str">
        <f>IF($A$41="Revs per Mile:", "-", IF($G$7="Metric","[mm]","[in]"))</f>
        <v>[mm]</v>
      </c>
    </row>
    <row r="33" spans="1:19" x14ac:dyDescent="0.25">
      <c r="A33" s="26" t="s">
        <v>141</v>
      </c>
      <c r="D33" s="18"/>
      <c r="K33" t="s">
        <v>71</v>
      </c>
    </row>
    <row r="34" spans="1:19" x14ac:dyDescent="0.25">
      <c r="A34" s="26" t="s">
        <v>40</v>
      </c>
      <c r="D34" s="34"/>
      <c r="K34" t="s">
        <v>72</v>
      </c>
    </row>
    <row r="35" spans="1:19" x14ac:dyDescent="0.25">
      <c r="A35" s="26" t="s">
        <v>140</v>
      </c>
      <c r="D35" s="24"/>
    </row>
    <row r="36" spans="1:19" x14ac:dyDescent="0.25">
      <c r="A36" s="26" t="s">
        <v>142</v>
      </c>
      <c r="D36" s="18"/>
      <c r="E36" s="3" t="str">
        <f t="shared" ref="E36:E67" si="1">IF($G$7="Metric","[mm]","[in]")</f>
        <v>[mm]</v>
      </c>
    </row>
    <row r="37" spans="1:19" x14ac:dyDescent="0.25">
      <c r="A37" s="26" t="s">
        <v>143</v>
      </c>
      <c r="D37" s="17"/>
    </row>
    <row r="38" spans="1:19" x14ac:dyDescent="0.25">
      <c r="A38" s="26" t="s">
        <v>134</v>
      </c>
      <c r="D38" s="17"/>
    </row>
    <row r="39" spans="1:19" x14ac:dyDescent="0.25">
      <c r="A39" s="26" t="s">
        <v>133</v>
      </c>
      <c r="D39" s="18"/>
      <c r="E39" t="str">
        <f t="shared" ref="E39:E44" si="2">IF($A$41="Revs per Mile:", "-", IF($G$7="Metric","[mm]","[in]"))</f>
        <v>[mm]</v>
      </c>
    </row>
    <row r="40" spans="1:19" x14ac:dyDescent="0.25">
      <c r="A40" s="26" t="s">
        <v>135</v>
      </c>
      <c r="D40" s="18"/>
      <c r="E40" t="str">
        <f t="shared" si="2"/>
        <v>[mm]</v>
      </c>
    </row>
    <row r="41" spans="1:19" x14ac:dyDescent="0.25">
      <c r="A41" s="26" t="s">
        <v>136</v>
      </c>
      <c r="D41" s="18"/>
      <c r="E41" t="str">
        <f t="shared" si="2"/>
        <v>[mm]</v>
      </c>
    </row>
    <row r="42" spans="1:19" x14ac:dyDescent="0.25">
      <c r="A42" s="26" t="s">
        <v>137</v>
      </c>
      <c r="D42" s="18"/>
      <c r="E42" t="str">
        <f t="shared" si="2"/>
        <v>[mm]</v>
      </c>
      <c r="M42" t="s">
        <v>88</v>
      </c>
      <c r="N42" t="s">
        <v>95</v>
      </c>
      <c r="Q42" t="s">
        <v>101</v>
      </c>
      <c r="S42" t="s">
        <v>44</v>
      </c>
    </row>
    <row r="43" spans="1:19" x14ac:dyDescent="0.25">
      <c r="A43" s="26" t="s">
        <v>122</v>
      </c>
      <c r="D43" s="18"/>
      <c r="E43" t="str">
        <f t="shared" si="2"/>
        <v>[mm]</v>
      </c>
      <c r="F43" s="22"/>
      <c r="K43" t="s">
        <v>20</v>
      </c>
      <c r="M43" t="s">
        <v>89</v>
      </c>
      <c r="N43" t="s">
        <v>97</v>
      </c>
      <c r="Q43" t="s">
        <v>102</v>
      </c>
      <c r="S43" t="s">
        <v>45</v>
      </c>
    </row>
    <row r="44" spans="1:19" x14ac:dyDescent="0.25">
      <c r="A44" s="26" t="s">
        <v>123</v>
      </c>
      <c r="D44" s="18"/>
      <c r="E44" t="str">
        <f t="shared" si="2"/>
        <v>[mm]</v>
      </c>
      <c r="K44" t="s">
        <v>21</v>
      </c>
      <c r="M44" t="s">
        <v>90</v>
      </c>
      <c r="N44" t="s">
        <v>96</v>
      </c>
      <c r="Q44" t="s">
        <v>103</v>
      </c>
    </row>
    <row r="45" spans="1:19" x14ac:dyDescent="0.25">
      <c r="A45" s="26" t="s">
        <v>124</v>
      </c>
      <c r="D45" s="17"/>
      <c r="K45" t="s">
        <v>87</v>
      </c>
      <c r="N45" t="s">
        <v>90</v>
      </c>
      <c r="Q45" t="s">
        <v>105</v>
      </c>
    </row>
    <row r="46" spans="1:19" x14ac:dyDescent="0.25">
      <c r="K46" t="s">
        <v>73</v>
      </c>
    </row>
    <row r="47" spans="1:19" x14ac:dyDescent="0.25">
      <c r="A47" s="1" t="s">
        <v>70</v>
      </c>
    </row>
    <row r="48" spans="1:19" x14ac:dyDescent="0.25">
      <c r="A48" t="s">
        <v>47</v>
      </c>
      <c r="D48" s="18"/>
    </row>
    <row r="49" spans="1:11" x14ac:dyDescent="0.25">
      <c r="A49" t="s">
        <v>37</v>
      </c>
      <c r="B49" s="58"/>
      <c r="C49" s="59"/>
      <c r="D49" s="60"/>
    </row>
    <row r="50" spans="1:11" x14ac:dyDescent="0.25">
      <c r="A50" s="25" t="s">
        <v>129</v>
      </c>
      <c r="D50" s="18"/>
      <c r="E50" t="str">
        <f>IF($A$41="Revs per Mile:", "-", IF($G$7="Metric","[mm]","[in]"))</f>
        <v>[mm]</v>
      </c>
      <c r="K50">
        <v>1</v>
      </c>
    </row>
    <row r="51" spans="1:11" x14ac:dyDescent="0.25">
      <c r="A51" s="25" t="s">
        <v>130</v>
      </c>
      <c r="D51" s="18"/>
      <c r="E51" t="str">
        <f>IF($A$41="Revs per Mile:", "-", IF($G$7="Metric","[mm]","[in]"))</f>
        <v>[mm]</v>
      </c>
      <c r="K51">
        <v>2</v>
      </c>
    </row>
    <row r="52" spans="1:11" x14ac:dyDescent="0.25">
      <c r="A52" t="s">
        <v>98</v>
      </c>
      <c r="D52" s="18"/>
      <c r="E52" t="str">
        <f t="shared" ref="E52" si="3">IF($G$7="Metric","[mm]","[in]")</f>
        <v>[mm]</v>
      </c>
      <c r="K52">
        <v>3</v>
      </c>
    </row>
    <row r="53" spans="1:11" x14ac:dyDescent="0.25">
      <c r="K53">
        <v>4</v>
      </c>
    </row>
    <row r="54" spans="1:11" x14ac:dyDescent="0.25">
      <c r="A54" s="1" t="s">
        <v>69</v>
      </c>
    </row>
    <row r="55" spans="1:11" x14ac:dyDescent="0.25">
      <c r="A55" s="26" t="s">
        <v>35</v>
      </c>
      <c r="D55" s="34"/>
    </row>
    <row r="56" spans="1:11" x14ac:dyDescent="0.25">
      <c r="A56" t="s">
        <v>125</v>
      </c>
      <c r="D56" s="34"/>
    </row>
    <row r="57" spans="1:11" x14ac:dyDescent="0.25">
      <c r="A57" s="14" t="s">
        <v>48</v>
      </c>
      <c r="B57" s="14"/>
      <c r="C57" s="14"/>
      <c r="D57" s="18"/>
      <c r="E57" t="str">
        <f>IF($G$7="Metric","[bar]","[PSI]")</f>
        <v>[bar]</v>
      </c>
    </row>
    <row r="59" spans="1:11" x14ac:dyDescent="0.25">
      <c r="A59" s="29" t="s">
        <v>121</v>
      </c>
      <c r="B59" s="12"/>
    </row>
    <row r="60" spans="1:11" x14ac:dyDescent="0.25">
      <c r="A60" t="s">
        <v>131</v>
      </c>
      <c r="D60" s="18"/>
      <c r="E60" s="3" t="str">
        <f>IF($G$7="Metric","[mm]","[in]")</f>
        <v>[mm]</v>
      </c>
    </row>
    <row r="61" spans="1:11" x14ac:dyDescent="0.25">
      <c r="A61" t="s">
        <v>49</v>
      </c>
      <c r="D61" s="18"/>
      <c r="E61" s="3" t="str">
        <f>IF($G$7="Metric","[mm]","[in]")</f>
        <v>[mm]</v>
      </c>
    </row>
    <row r="62" spans="1:11" x14ac:dyDescent="0.25">
      <c r="A62" t="s">
        <v>50</v>
      </c>
      <c r="D62" s="18"/>
      <c r="E62" s="3" t="str">
        <f t="shared" si="1"/>
        <v>[mm]</v>
      </c>
    </row>
    <row r="63" spans="1:11" x14ac:dyDescent="0.25">
      <c r="A63" t="s">
        <v>109</v>
      </c>
      <c r="D63" s="18"/>
      <c r="E63" s="3" t="str">
        <f t="shared" si="1"/>
        <v>[mm]</v>
      </c>
    </row>
    <row r="64" spans="1:11" x14ac:dyDescent="0.25">
      <c r="A64" t="s">
        <v>91</v>
      </c>
      <c r="D64" s="18"/>
      <c r="E64" s="3" t="str">
        <f t="shared" si="1"/>
        <v>[mm]</v>
      </c>
    </row>
    <row r="65" spans="1:8" x14ac:dyDescent="0.25">
      <c r="A65" t="s">
        <v>92</v>
      </c>
      <c r="D65" s="18"/>
      <c r="E65" s="3" t="str">
        <f t="shared" si="1"/>
        <v>[mm]</v>
      </c>
    </row>
    <row r="66" spans="1:8" x14ac:dyDescent="0.25">
      <c r="A66" t="s">
        <v>93</v>
      </c>
      <c r="D66" s="18"/>
      <c r="E66" s="3" t="str">
        <f t="shared" si="1"/>
        <v>[mm]</v>
      </c>
    </row>
    <row r="67" spans="1:8" x14ac:dyDescent="0.25">
      <c r="A67" t="s">
        <v>94</v>
      </c>
      <c r="D67" s="18"/>
      <c r="E67" s="3" t="str">
        <f t="shared" si="1"/>
        <v>[mm]</v>
      </c>
    </row>
    <row r="68" spans="1:8" x14ac:dyDescent="0.25">
      <c r="A68" s="26" t="s">
        <v>120</v>
      </c>
      <c r="D68" s="17"/>
    </row>
    <row r="70" spans="1:8" x14ac:dyDescent="0.25">
      <c r="A70" s="1" t="s">
        <v>5</v>
      </c>
    </row>
    <row r="71" spans="1:8" x14ac:dyDescent="0.25">
      <c r="A71" t="s">
        <v>37</v>
      </c>
      <c r="B71" s="51"/>
      <c r="C71" s="57"/>
      <c r="D71" s="52"/>
      <c r="F71" s="28" t="s">
        <v>104</v>
      </c>
      <c r="G71" s="18"/>
    </row>
    <row r="72" spans="1:8" x14ac:dyDescent="0.25">
      <c r="B72" t="str">
        <f>IF($G$7="Metric","[Nm]","[lb.ft]")</f>
        <v>[Nm]</v>
      </c>
      <c r="C72" t="s">
        <v>6</v>
      </c>
      <c r="F72" t="str">
        <f>IF($G$7="Metric","[kW]","[hp]")</f>
        <v>[kW]</v>
      </c>
      <c r="G72" t="s">
        <v>51</v>
      </c>
    </row>
    <row r="73" spans="1:8" x14ac:dyDescent="0.25">
      <c r="A73" t="s">
        <v>7</v>
      </c>
      <c r="B73" s="18"/>
      <c r="C73" s="18"/>
      <c r="E73" s="30" t="s">
        <v>36</v>
      </c>
      <c r="F73" s="18"/>
      <c r="G73" s="18"/>
    </row>
    <row r="74" spans="1:8" x14ac:dyDescent="0.25">
      <c r="A74" t="s">
        <v>52</v>
      </c>
      <c r="B74" s="18"/>
      <c r="C74" s="9"/>
    </row>
    <row r="76" spans="1:8" x14ac:dyDescent="0.25">
      <c r="A76" s="1" t="s">
        <v>41</v>
      </c>
    </row>
    <row r="77" spans="1:8" x14ac:dyDescent="0.25">
      <c r="A77" t="s">
        <v>37</v>
      </c>
      <c r="B77" s="51"/>
      <c r="C77" s="57"/>
      <c r="D77" s="52"/>
      <c r="F77" s="28" t="s">
        <v>39</v>
      </c>
      <c r="G77" s="18"/>
      <c r="H77" t="str">
        <f>IF($G$7="Metric","[kW]","[hp]")</f>
        <v>[kW]</v>
      </c>
    </row>
    <row r="78" spans="1:8" x14ac:dyDescent="0.25">
      <c r="F78" s="28" t="s">
        <v>53</v>
      </c>
      <c r="G78" s="18"/>
      <c r="H78" t="str">
        <f>IF($G$7="Metric","[Nm]","[lb.ft]")</f>
        <v>[Nm]</v>
      </c>
    </row>
    <row r="80" spans="1:8" x14ac:dyDescent="0.25">
      <c r="A80" s="1" t="s">
        <v>55</v>
      </c>
    </row>
    <row r="81" spans="1:8" x14ac:dyDescent="0.25">
      <c r="A81" t="s">
        <v>37</v>
      </c>
      <c r="B81" s="51"/>
      <c r="C81" s="52"/>
      <c r="F81" s="28" t="s">
        <v>54</v>
      </c>
      <c r="G81" s="27"/>
    </row>
    <row r="82" spans="1:8" x14ac:dyDescent="0.25">
      <c r="A82" t="s">
        <v>8</v>
      </c>
      <c r="B82" s="44"/>
      <c r="C82" s="46"/>
      <c r="F82" s="28" t="s">
        <v>9</v>
      </c>
      <c r="G82" s="18"/>
    </row>
    <row r="83" spans="1:8" x14ac:dyDescent="0.25">
      <c r="B83" s="9"/>
      <c r="C83" s="9"/>
    </row>
    <row r="84" spans="1:8" x14ac:dyDescent="0.25">
      <c r="A84" s="1" t="s">
        <v>10</v>
      </c>
    </row>
    <row r="85" spans="1:8" x14ac:dyDescent="0.25">
      <c r="A85" t="s">
        <v>37</v>
      </c>
      <c r="B85" s="51"/>
      <c r="C85" s="52"/>
    </row>
    <row r="86" spans="1:8" x14ac:dyDescent="0.25">
      <c r="A86" t="s">
        <v>11</v>
      </c>
      <c r="B86" s="44"/>
      <c r="C86" s="46"/>
      <c r="F86" s="28" t="s">
        <v>56</v>
      </c>
      <c r="G86" s="18"/>
      <c r="H86" t="str">
        <f>IF($G$7="Metric","[Nm]","[lb.ft]")</f>
        <v>[Nm]</v>
      </c>
    </row>
    <row r="88" spans="1:8" x14ac:dyDescent="0.25">
      <c r="A88" s="1" t="s">
        <v>63</v>
      </c>
      <c r="B88" s="1"/>
    </row>
    <row r="89" spans="1:8" x14ac:dyDescent="0.25">
      <c r="A89" t="s">
        <v>37</v>
      </c>
      <c r="B89" s="51"/>
      <c r="C89" s="52"/>
    </row>
    <row r="90" spans="1:8" x14ac:dyDescent="0.25">
      <c r="A90" t="s">
        <v>8</v>
      </c>
      <c r="C90" s="18"/>
      <c r="F90" s="28" t="s">
        <v>9</v>
      </c>
      <c r="G90" s="18"/>
    </row>
    <row r="92" spans="1:8" x14ac:dyDescent="0.25">
      <c r="A92" s="1" t="s">
        <v>12</v>
      </c>
    </row>
    <row r="93" spans="1:8" x14ac:dyDescent="0.25">
      <c r="A93" t="s">
        <v>37</v>
      </c>
      <c r="B93" s="51"/>
      <c r="C93" s="52"/>
      <c r="F93" s="28" t="s">
        <v>107</v>
      </c>
      <c r="G93" s="17"/>
    </row>
    <row r="94" spans="1:8" x14ac:dyDescent="0.25">
      <c r="A94" t="s">
        <v>8</v>
      </c>
      <c r="C94" s="18"/>
      <c r="F94" s="28" t="s">
        <v>9</v>
      </c>
      <c r="G94" s="18"/>
    </row>
    <row r="95" spans="1:8" x14ac:dyDescent="0.25">
      <c r="A95" t="s">
        <v>86</v>
      </c>
      <c r="C95" s="18"/>
      <c r="D95" t="s">
        <v>126</v>
      </c>
      <c r="E95" s="49" t="s">
        <v>108</v>
      </c>
      <c r="F95" s="50"/>
      <c r="G95" s="17"/>
    </row>
    <row r="96" spans="1:8" x14ac:dyDescent="0.25">
      <c r="A96" t="s">
        <v>127</v>
      </c>
      <c r="B96" s="51"/>
      <c r="C96" s="52"/>
    </row>
    <row r="98" spans="1:7" x14ac:dyDescent="0.25">
      <c r="A98" s="1" t="s">
        <v>15</v>
      </c>
    </row>
    <row r="99" spans="1:7" x14ac:dyDescent="0.25">
      <c r="A99" s="3" t="s">
        <v>110</v>
      </c>
      <c r="D99" s="18"/>
      <c r="E99" t="s">
        <v>106</v>
      </c>
    </row>
    <row r="100" spans="1:7" x14ac:dyDescent="0.25">
      <c r="A100" s="31" t="s">
        <v>19</v>
      </c>
      <c r="D100" s="18"/>
    </row>
    <row r="101" spans="1:7" x14ac:dyDescent="0.25">
      <c r="A101" s="31" t="s">
        <v>111</v>
      </c>
      <c r="D101" s="21"/>
    </row>
    <row r="102" spans="1:7" x14ac:dyDescent="0.25">
      <c r="A102" s="31" t="s">
        <v>34</v>
      </c>
      <c r="D102" s="19"/>
      <c r="E102" t="str">
        <f>IF($G$7="Metric","[km]","[mile]")</f>
        <v>[km]</v>
      </c>
    </row>
    <row r="104" spans="1:7" x14ac:dyDescent="0.25">
      <c r="A104" s="32" t="s">
        <v>119</v>
      </c>
    </row>
    <row r="105" spans="1:7" x14ac:dyDescent="0.25">
      <c r="A105" s="35"/>
      <c r="B105" s="36"/>
      <c r="C105" s="36"/>
      <c r="D105" s="36"/>
      <c r="E105" s="36"/>
      <c r="F105" s="36"/>
      <c r="G105" s="37"/>
    </row>
    <row r="106" spans="1:7" x14ac:dyDescent="0.25">
      <c r="A106" s="38"/>
      <c r="B106" s="39"/>
      <c r="C106" s="39"/>
      <c r="D106" s="39"/>
      <c r="E106" s="39"/>
      <c r="F106" s="39"/>
      <c r="G106" s="40"/>
    </row>
    <row r="107" spans="1:7" x14ac:dyDescent="0.25">
      <c r="A107" s="38"/>
      <c r="B107" s="39"/>
      <c r="C107" s="39"/>
      <c r="D107" s="39"/>
      <c r="E107" s="39"/>
      <c r="F107" s="39"/>
      <c r="G107" s="40"/>
    </row>
    <row r="108" spans="1:7" x14ac:dyDescent="0.25">
      <c r="A108" s="38"/>
      <c r="B108" s="39"/>
      <c r="C108" s="39"/>
      <c r="D108" s="39"/>
      <c r="E108" s="39"/>
      <c r="F108" s="39"/>
      <c r="G108" s="40"/>
    </row>
    <row r="109" spans="1:7" x14ac:dyDescent="0.25">
      <c r="A109" s="38"/>
      <c r="B109" s="39"/>
      <c r="C109" s="39"/>
      <c r="D109" s="39"/>
      <c r="E109" s="39"/>
      <c r="F109" s="39"/>
      <c r="G109" s="40"/>
    </row>
    <row r="110" spans="1:7" x14ac:dyDescent="0.25">
      <c r="A110" s="38"/>
      <c r="B110" s="39"/>
      <c r="C110" s="39"/>
      <c r="D110" s="39"/>
      <c r="E110" s="39"/>
      <c r="F110" s="39"/>
      <c r="G110" s="40"/>
    </row>
    <row r="111" spans="1:7" x14ac:dyDescent="0.25">
      <c r="A111" s="38"/>
      <c r="B111" s="39"/>
      <c r="C111" s="39"/>
      <c r="D111" s="39"/>
      <c r="E111" s="39"/>
      <c r="F111" s="39"/>
      <c r="G111" s="40"/>
    </row>
    <row r="112" spans="1:7" x14ac:dyDescent="0.25">
      <c r="A112" s="38"/>
      <c r="B112" s="39"/>
      <c r="C112" s="39"/>
      <c r="D112" s="39"/>
      <c r="E112" s="39"/>
      <c r="F112" s="39"/>
      <c r="G112" s="40"/>
    </row>
    <row r="113" spans="1:7" x14ac:dyDescent="0.25">
      <c r="A113" s="38"/>
      <c r="B113" s="39"/>
      <c r="C113" s="39"/>
      <c r="D113" s="39"/>
      <c r="E113" s="39"/>
      <c r="F113" s="39"/>
      <c r="G113" s="40"/>
    </row>
    <row r="114" spans="1:7" x14ac:dyDescent="0.25">
      <c r="A114" s="38"/>
      <c r="B114" s="39"/>
      <c r="C114" s="39"/>
      <c r="D114" s="39"/>
      <c r="E114" s="39"/>
      <c r="F114" s="39"/>
      <c r="G114" s="40"/>
    </row>
    <row r="115" spans="1:7" x14ac:dyDescent="0.25">
      <c r="A115" s="38"/>
      <c r="B115" s="39"/>
      <c r="C115" s="39"/>
      <c r="D115" s="39"/>
      <c r="E115" s="39"/>
      <c r="F115" s="39"/>
      <c r="G115" s="40"/>
    </row>
    <row r="116" spans="1:7" x14ac:dyDescent="0.25">
      <c r="A116" s="38"/>
      <c r="B116" s="39"/>
      <c r="C116" s="39"/>
      <c r="D116" s="39"/>
      <c r="E116" s="39"/>
      <c r="F116" s="39"/>
      <c r="G116" s="40"/>
    </row>
    <row r="117" spans="1:7" x14ac:dyDescent="0.25">
      <c r="A117" s="41"/>
      <c r="B117" s="42"/>
      <c r="C117" s="42"/>
      <c r="D117" s="42"/>
      <c r="E117" s="42"/>
      <c r="F117" s="42"/>
      <c r="G117" s="43"/>
    </row>
    <row r="118" spans="1:7" x14ac:dyDescent="0.25">
      <c r="A118" t="s">
        <v>16</v>
      </c>
      <c r="B118" s="44"/>
      <c r="C118" s="45"/>
      <c r="D118" s="46"/>
    </row>
    <row r="119" spans="1:7" x14ac:dyDescent="0.25">
      <c r="A119" t="s">
        <v>17</v>
      </c>
      <c r="B119" s="44"/>
      <c r="C119" s="45"/>
      <c r="D119" s="46"/>
      <c r="E119" t="s">
        <v>18</v>
      </c>
      <c r="F119" s="47"/>
      <c r="G119" s="48"/>
    </row>
    <row r="121" spans="1:7" x14ac:dyDescent="0.25">
      <c r="A121" s="26"/>
      <c r="E121" s="3"/>
    </row>
  </sheetData>
  <sheetProtection selectLockedCells="1"/>
  <dataConsolidate function="product"/>
  <mergeCells count="45">
    <mergeCell ref="B93:C93"/>
    <mergeCell ref="B89:C89"/>
    <mergeCell ref="B86:C86"/>
    <mergeCell ref="B85:C85"/>
    <mergeCell ref="B17:C17"/>
    <mergeCell ref="B18:C18"/>
    <mergeCell ref="B19:C19"/>
    <mergeCell ref="B20:C20"/>
    <mergeCell ref="B9:C9"/>
    <mergeCell ref="F9:G9"/>
    <mergeCell ref="A1:E2"/>
    <mergeCell ref="F10:G10"/>
    <mergeCell ref="B10:C10"/>
    <mergeCell ref="F2:G2"/>
    <mergeCell ref="F3:G3"/>
    <mergeCell ref="F4:G4"/>
    <mergeCell ref="D9:E9"/>
    <mergeCell ref="F17:G17"/>
    <mergeCell ref="F12:G12"/>
    <mergeCell ref="D10:E10"/>
    <mergeCell ref="F15:G15"/>
    <mergeCell ref="D21:E21"/>
    <mergeCell ref="D19:E19"/>
    <mergeCell ref="B11:C11"/>
    <mergeCell ref="F11:G11"/>
    <mergeCell ref="D11:E11"/>
    <mergeCell ref="B82:C82"/>
    <mergeCell ref="B81:C81"/>
    <mergeCell ref="B77:D77"/>
    <mergeCell ref="B71:D71"/>
    <mergeCell ref="B49:D49"/>
    <mergeCell ref="F22:G22"/>
    <mergeCell ref="F20:G20"/>
    <mergeCell ref="F19:G19"/>
    <mergeCell ref="F18:G18"/>
    <mergeCell ref="D20:E20"/>
    <mergeCell ref="F21:G21"/>
    <mergeCell ref="D18:E18"/>
    <mergeCell ref="B21:C21"/>
    <mergeCell ref="A105:G117"/>
    <mergeCell ref="B119:D119"/>
    <mergeCell ref="B118:D118"/>
    <mergeCell ref="F119:G119"/>
    <mergeCell ref="E95:F95"/>
    <mergeCell ref="B96:C96"/>
  </mergeCells>
  <dataValidations count="9">
    <dataValidation type="list" allowBlank="1" showInputMessage="1" showErrorMessage="1" sqref="G7" xr:uid="{00000000-0002-0000-0000-000000000000}">
      <formula1>$L$7:$L$8</formula1>
    </dataValidation>
    <dataValidation type="list" allowBlank="1" showInputMessage="1" showErrorMessage="1" sqref="B26:F27 G93 D37 G95 D68 D45" xr:uid="{00000000-0002-0000-0000-000001000000}">
      <formula1>$L$22:$L$23</formula1>
    </dataValidation>
    <dataValidation type="list" allowBlank="1" showInputMessage="1" showErrorMessage="1" sqref="G81" xr:uid="{00000000-0002-0000-0000-000003000000}">
      <formula1>$S$41:$S$43</formula1>
    </dataValidation>
    <dataValidation type="list" allowBlank="1" showInputMessage="1" sqref="F10:G10" xr:uid="{00000000-0002-0000-0000-000004000000}">
      <formula1>$N$10:$N$21</formula1>
    </dataValidation>
    <dataValidation type="list" allowBlank="1" showInputMessage="1" sqref="D34" xr:uid="{00000000-0002-0000-0000-000006000000}">
      <formula1>$K$42:$K$46</formula1>
    </dataValidation>
    <dataValidation type="list" allowBlank="1" showInputMessage="1" sqref="B28:F28" xr:uid="{00000000-0002-0000-0000-000007000000}">
      <formula1>$M$41:$M$44</formula1>
    </dataValidation>
    <dataValidation type="list" allowBlank="1" showInputMessage="1" showErrorMessage="1" sqref="D55" xr:uid="{00000000-0002-0000-0000-000009000000}">
      <formula1>$N$41:$N$45</formula1>
    </dataValidation>
    <dataValidation type="list" allowBlank="1" showInputMessage="1" showErrorMessage="1" sqref="D38" xr:uid="{00000000-0002-0000-0000-00000A000000}">
      <formula1>$K$49:$K$53</formula1>
    </dataValidation>
    <dataValidation type="list" allowBlank="1" showInputMessage="1" showErrorMessage="1" sqref="D56" xr:uid="{00000000-0002-0000-0000-00000B000000}">
      <formula1>$Q$41:$Q$45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59:E59"/>
  <sheetViews>
    <sheetView zoomScale="70" zoomScaleNormal="70" workbookViewId="0">
      <selection activeCell="AD30" sqref="AD30"/>
    </sheetView>
  </sheetViews>
  <sheetFormatPr defaultRowHeight="15" x14ac:dyDescent="0.25"/>
  <cols>
    <col min="1" max="16384" width="9.140625" style="23"/>
  </cols>
  <sheetData>
    <row r="59" spans="3:5" x14ac:dyDescent="0.25">
      <c r="C59"/>
      <c r="E59"/>
    </row>
  </sheetData>
  <sheetProtection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 Data</vt:lpstr>
      <vt:lpstr>Main Dimensions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Lindberg Jani</dc:creator>
  <cp:lastModifiedBy>Lah Emmanuel</cp:lastModifiedBy>
  <cp:lastPrinted>2017-01-10T13:27:42Z</cp:lastPrinted>
  <dcterms:created xsi:type="dcterms:W3CDTF">2016-10-11T10:15:18Z</dcterms:created>
  <dcterms:modified xsi:type="dcterms:W3CDTF">2020-09-14T07:06:06Z</dcterms:modified>
</cp:coreProperties>
</file>